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li Akhvlediani\Desktop\"/>
    </mc:Choice>
  </mc:AlternateContent>
  <bookViews>
    <workbookView xWindow="0" yWindow="0" windowWidth="28800" windowHeight="12210"/>
  </bookViews>
  <sheets>
    <sheet name="ტრანსპორტი +" sheetId="3" r:id="rId1"/>
    <sheet name="წარმომადგენლობითი მივლინება 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 l="1"/>
  <c r="T18" i="3"/>
  <c r="U18" i="3"/>
  <c r="F18" i="3"/>
  <c r="E18" i="3" s="1"/>
  <c r="U17" i="3"/>
  <c r="T17" i="3"/>
  <c r="F17" i="3"/>
  <c r="E17" i="3" s="1"/>
  <c r="U16" i="3"/>
  <c r="T16" i="3"/>
  <c r="F16" i="3"/>
  <c r="E16" i="3"/>
  <c r="U15" i="3"/>
  <c r="T15" i="3"/>
  <c r="F15" i="3"/>
  <c r="E15" i="3" s="1"/>
  <c r="T14" i="3"/>
  <c r="U14" i="3"/>
  <c r="F14" i="3"/>
  <c r="E14" i="3" s="1"/>
  <c r="U13" i="3"/>
  <c r="T13" i="3"/>
  <c r="F13" i="3"/>
  <c r="E13" i="3" s="1"/>
  <c r="T12" i="3"/>
  <c r="U12" i="3"/>
  <c r="F12" i="3"/>
  <c r="E12" i="3" s="1"/>
  <c r="U11" i="3"/>
  <c r="T11" i="3"/>
  <c r="I19" i="3"/>
  <c r="F11" i="3"/>
  <c r="E11" i="3" s="1"/>
  <c r="U10" i="3"/>
  <c r="T10" i="3"/>
  <c r="F10" i="3"/>
  <c r="E10" i="3" s="1"/>
  <c r="U9" i="3"/>
  <c r="T9" i="3"/>
  <c r="F9" i="3"/>
  <c r="E9" i="3" s="1"/>
  <c r="U8" i="3"/>
  <c r="T8" i="3"/>
  <c r="F8" i="3"/>
  <c r="E8" i="3" s="1"/>
  <c r="U19" i="3" l="1"/>
  <c r="E19" i="3"/>
  <c r="F19" i="3"/>
  <c r="K19" i="3"/>
  <c r="D16" i="2" l="1"/>
  <c r="E15" i="2"/>
  <c r="E14" i="2"/>
  <c r="E13" i="2"/>
  <c r="E12" i="2"/>
  <c r="E11" i="2"/>
  <c r="E10" i="2"/>
  <c r="E9" i="2"/>
  <c r="E16" i="2" l="1"/>
</calcChain>
</file>

<file path=xl/sharedStrings.xml><?xml version="1.0" encoding="utf-8"?>
<sst xmlns="http://schemas.openxmlformats.org/spreadsheetml/2006/main" count="43" uniqueCount="26">
  <si>
    <t>სატრანსპორტო ხარჯები სულ</t>
  </si>
  <si>
    <t>მსუბუქი</t>
  </si>
  <si>
    <t>ჯიპი</t>
  </si>
  <si>
    <t>მიკროავტობუსი</t>
  </si>
  <si>
    <t>სპეც.ტექნიკა</t>
  </si>
  <si>
    <t>სხვა</t>
  </si>
  <si>
    <t>რაოდენობა</t>
  </si>
  <si>
    <t>საერთო ღირებულება</t>
  </si>
  <si>
    <t>საერთო რირებულება</t>
  </si>
  <si>
    <t>სატვირთო</t>
  </si>
  <si>
    <t>წელი</t>
  </si>
  <si>
    <t>სულ</t>
  </si>
  <si>
    <t>მთავრობის/სამინისტროს დასახელება</t>
  </si>
  <si>
    <t>სატრანსპორტო საშუალებების რაოდენობა სულ</t>
  </si>
  <si>
    <t>შესყიდული სატრანსპორტო საშუალებების შესახებ ინფორმაცია</t>
  </si>
  <si>
    <t>ავტოსატრანსპორტო საშუალებებზე გაწეული საწვავის ხარჯები</t>
  </si>
  <si>
    <t>სულ 2013-2023</t>
  </si>
  <si>
    <t>ავტოსატრანსპპორტო საშუალებებზე გაწეული რემონტის, მოვლის ხარჯები</t>
  </si>
  <si>
    <t>დაქვემდებარებული ორგანიზაციის, საქვეუწყებო დაწესებულების, საჯარო სამართლის და სამეწარმეო იურიდიული პირის, ა.ი.პ-ს დასახელება</t>
  </si>
  <si>
    <t xml:space="preserve">წარმომადგენლობითი ხარჯი </t>
  </si>
  <si>
    <t>მივლინების ხარჯი</t>
  </si>
  <si>
    <t>ავტოსატრანსპორტო  საშუალებების  შესყიდვის  ხარჯები</t>
  </si>
  <si>
    <t xml:space="preserve">აჭარის ფინანსთა და ეკონომიკის სამინისტრო  </t>
  </si>
  <si>
    <t>საქვეუწყებო დაწესებულება - აჭარის  ტურიზმისა  და  კურორტების  დეპარტამენტი</t>
  </si>
  <si>
    <t>საქვეუწყებო დაწესებულება - აჭარის  ტურიზმისა  და  კურორტების  დეპარტამენტ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</si>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</sst>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9"/>
  <sheetViews>
    <sheetView tabSelected="1" zoomScale="70" zoomScaleNormal="70" workbookViewId="0">
      <selection activeCell="E31" sqref="E31"/>
    </sheetView>
  </sheetViews>
  <sheetFormatPr defaultColWidth="8.85546875" defaultRowHeight="15" x14ac:dyDescent="0.25"/>
  <cols>
    <col min="1" max="1" width="29.7109375" style="2" customWidth="1"/>
    <col min="2" max="2" width="28.42578125" style="2" customWidth="1"/>
    <col min="3" max="4" width="19.5703125" style="2" customWidth="1"/>
    <col min="5" max="5" width="13.28515625" style="2" customWidth="1"/>
    <col min="6" max="6" width="18.28515625" style="2" customWidth="1"/>
    <col min="7" max="7" width="21" style="2" customWidth="1"/>
    <col min="8" max="19" width="13.42578125" style="2" customWidth="1"/>
    <col min="20" max="21" width="8.85546875" style="2"/>
    <col min="22" max="22" width="9.28515625" style="2" bestFit="1" customWidth="1"/>
    <col min="23" max="16384" width="8.85546875" style="2"/>
  </cols>
  <sheetData>
    <row r="1" spans="1:21" ht="18.7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3" spans="1:21" ht="18.75" x14ac:dyDescent="0.25">
      <c r="A3" s="14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5" spans="1:21" ht="19.149999999999999" customHeight="1" x14ac:dyDescent="0.25">
      <c r="A5" s="13" t="s">
        <v>12</v>
      </c>
      <c r="B5" s="13" t="s">
        <v>18</v>
      </c>
      <c r="C5" s="13" t="s">
        <v>10</v>
      </c>
      <c r="D5" s="15" t="s">
        <v>13</v>
      </c>
      <c r="E5" s="13" t="s">
        <v>0</v>
      </c>
      <c r="F5" s="15" t="s">
        <v>17</v>
      </c>
      <c r="G5" s="15" t="s">
        <v>15</v>
      </c>
      <c r="H5" s="18" t="s">
        <v>14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28.9" customHeight="1" x14ac:dyDescent="0.25">
      <c r="A6" s="13"/>
      <c r="B6" s="13"/>
      <c r="C6" s="13"/>
      <c r="D6" s="16"/>
      <c r="E6" s="13"/>
      <c r="F6" s="16"/>
      <c r="G6" s="16"/>
      <c r="H6" s="13" t="s">
        <v>1</v>
      </c>
      <c r="I6" s="13"/>
      <c r="J6" s="13" t="s">
        <v>2</v>
      </c>
      <c r="K6" s="13"/>
      <c r="L6" s="13" t="s">
        <v>3</v>
      </c>
      <c r="M6" s="13"/>
      <c r="N6" s="13" t="s">
        <v>9</v>
      </c>
      <c r="O6" s="13"/>
      <c r="P6" s="13" t="s">
        <v>4</v>
      </c>
      <c r="Q6" s="13"/>
      <c r="R6" s="13" t="s">
        <v>5</v>
      </c>
      <c r="S6" s="13"/>
      <c r="T6" s="13" t="s">
        <v>16</v>
      </c>
      <c r="U6" s="13"/>
    </row>
    <row r="7" spans="1:21" ht="95.25" customHeight="1" x14ac:dyDescent="0.25">
      <c r="A7" s="13"/>
      <c r="B7" s="13"/>
      <c r="C7" s="13"/>
      <c r="D7" s="17"/>
      <c r="E7" s="13"/>
      <c r="F7" s="17"/>
      <c r="G7" s="17"/>
      <c r="H7" s="5" t="s">
        <v>6</v>
      </c>
      <c r="I7" s="5" t="s">
        <v>7</v>
      </c>
      <c r="J7" s="5" t="s">
        <v>6</v>
      </c>
      <c r="K7" s="5" t="s">
        <v>8</v>
      </c>
      <c r="L7" s="5" t="s">
        <v>6</v>
      </c>
      <c r="M7" s="5" t="s">
        <v>7</v>
      </c>
      <c r="N7" s="5" t="s">
        <v>6</v>
      </c>
      <c r="O7" s="5" t="s">
        <v>7</v>
      </c>
      <c r="P7" s="5" t="s">
        <v>6</v>
      </c>
      <c r="Q7" s="5" t="s">
        <v>7</v>
      </c>
      <c r="R7" s="5" t="s">
        <v>6</v>
      </c>
      <c r="S7" s="5" t="s">
        <v>7</v>
      </c>
      <c r="T7" s="5" t="s">
        <v>6</v>
      </c>
      <c r="U7" s="5" t="s">
        <v>7</v>
      </c>
    </row>
    <row r="8" spans="1:21" ht="48" customHeight="1" x14ac:dyDescent="0.25">
      <c r="A8" s="5" t="s">
        <v>22</v>
      </c>
      <c r="B8" s="5" t="s">
        <v>24</v>
      </c>
      <c r="C8" s="5">
        <v>2013</v>
      </c>
      <c r="D8" s="9">
        <v>2</v>
      </c>
      <c r="E8" s="5">
        <f>F8+G8</f>
        <v>14888</v>
      </c>
      <c r="F8" s="5">
        <f>1834+3410</f>
        <v>5244</v>
      </c>
      <c r="G8" s="5">
        <v>9644</v>
      </c>
      <c r="H8" s="6"/>
      <c r="I8" s="6"/>
      <c r="J8" s="6"/>
      <c r="K8" s="7"/>
      <c r="L8" s="6"/>
      <c r="M8" s="6"/>
      <c r="N8" s="6"/>
      <c r="O8" s="6"/>
      <c r="P8" s="5"/>
      <c r="Q8" s="5"/>
      <c r="R8" s="5"/>
      <c r="S8" s="5"/>
      <c r="T8" s="5">
        <f t="shared" ref="T8:U9" si="0">H8+J8</f>
        <v>0</v>
      </c>
      <c r="U8" s="5">
        <f t="shared" si="0"/>
        <v>0</v>
      </c>
    </row>
    <row r="9" spans="1:21" ht="32.25" customHeight="1" x14ac:dyDescent="0.25">
      <c r="A9" s="5"/>
      <c r="B9" s="5"/>
      <c r="C9" s="5">
        <v>2014</v>
      </c>
      <c r="D9" s="9">
        <v>2</v>
      </c>
      <c r="E9" s="5">
        <f t="shared" ref="E9:E18" si="1">F9+G9</f>
        <v>17654</v>
      </c>
      <c r="F9" s="5">
        <f>1664+3665</f>
        <v>5329</v>
      </c>
      <c r="G9" s="5">
        <v>12325</v>
      </c>
      <c r="H9" s="6"/>
      <c r="I9" s="6"/>
      <c r="J9" s="6"/>
      <c r="K9" s="6"/>
      <c r="L9" s="6"/>
      <c r="M9" s="6"/>
      <c r="N9" s="6"/>
      <c r="O9" s="6"/>
      <c r="P9" s="5"/>
      <c r="Q9" s="5"/>
      <c r="R9" s="5"/>
      <c r="S9" s="5"/>
      <c r="T9" s="5">
        <f t="shared" si="0"/>
        <v>0</v>
      </c>
      <c r="U9" s="5">
        <f t="shared" si="0"/>
        <v>0</v>
      </c>
    </row>
    <row r="10" spans="1:21" ht="32.25" customHeight="1" x14ac:dyDescent="0.25">
      <c r="A10" s="5"/>
      <c r="B10" s="5"/>
      <c r="C10" s="5">
        <v>2015</v>
      </c>
      <c r="D10" s="9">
        <v>2</v>
      </c>
      <c r="E10" s="3">
        <f t="shared" si="1"/>
        <v>13888.27</v>
      </c>
      <c r="F10" s="3">
        <f>2785.6+870</f>
        <v>3655.6</v>
      </c>
      <c r="G10" s="3">
        <v>10232.67</v>
      </c>
      <c r="H10" s="6"/>
      <c r="I10" s="6"/>
      <c r="J10" s="6"/>
      <c r="K10" s="6"/>
      <c r="L10" s="6"/>
      <c r="M10" s="6"/>
      <c r="N10" s="6"/>
      <c r="O10" s="6"/>
      <c r="P10" s="5"/>
      <c r="Q10" s="5"/>
      <c r="R10" s="5"/>
      <c r="S10" s="5"/>
      <c r="T10" s="5">
        <f>H10+J10</f>
        <v>0</v>
      </c>
      <c r="U10" s="5">
        <f>I10+K10</f>
        <v>0</v>
      </c>
    </row>
    <row r="11" spans="1:21" ht="32.25" customHeight="1" x14ac:dyDescent="0.25">
      <c r="A11" s="5"/>
      <c r="B11" s="5"/>
      <c r="C11" s="5">
        <v>2016</v>
      </c>
      <c r="D11" s="9">
        <v>2</v>
      </c>
      <c r="E11" s="3">
        <f t="shared" si="1"/>
        <v>15309.34</v>
      </c>
      <c r="F11" s="3">
        <f>4657+1752.5</f>
        <v>6409.5</v>
      </c>
      <c r="G11" s="3">
        <v>8899.84</v>
      </c>
      <c r="H11" s="6"/>
      <c r="I11" s="6"/>
      <c r="J11" s="6"/>
      <c r="K11" s="6"/>
      <c r="L11" s="6"/>
      <c r="M11" s="6"/>
      <c r="N11" s="6"/>
      <c r="O11" s="6"/>
      <c r="P11" s="5"/>
      <c r="Q11" s="5"/>
      <c r="R11" s="5"/>
      <c r="S11" s="5"/>
      <c r="T11" s="5">
        <f t="shared" ref="T11:U18" si="2">H11+J11</f>
        <v>0</v>
      </c>
      <c r="U11" s="5">
        <f t="shared" si="2"/>
        <v>0</v>
      </c>
    </row>
    <row r="12" spans="1:21" ht="32.25" customHeight="1" x14ac:dyDescent="0.25">
      <c r="A12" s="5"/>
      <c r="B12" s="5"/>
      <c r="C12" s="5">
        <v>2017</v>
      </c>
      <c r="D12" s="9">
        <v>3</v>
      </c>
      <c r="E12" s="3">
        <f t="shared" si="1"/>
        <v>15804.93</v>
      </c>
      <c r="F12" s="3">
        <f>3871.8+1450</f>
        <v>5321.8</v>
      </c>
      <c r="G12" s="3">
        <v>10483.129999999999</v>
      </c>
      <c r="H12" s="6"/>
      <c r="I12" s="6"/>
      <c r="J12" s="6"/>
      <c r="K12" s="6"/>
      <c r="L12" s="6"/>
      <c r="M12" s="6"/>
      <c r="N12" s="6"/>
      <c r="O12" s="6"/>
      <c r="P12" s="5"/>
      <c r="Q12" s="5"/>
      <c r="R12" s="5"/>
      <c r="S12" s="5"/>
      <c r="T12" s="5">
        <f t="shared" si="2"/>
        <v>0</v>
      </c>
      <c r="U12" s="5">
        <f t="shared" si="2"/>
        <v>0</v>
      </c>
    </row>
    <row r="13" spans="1:21" ht="32.25" customHeight="1" x14ac:dyDescent="0.25">
      <c r="A13" s="5"/>
      <c r="B13" s="5"/>
      <c r="C13" s="5">
        <v>2018</v>
      </c>
      <c r="D13" s="9">
        <v>3</v>
      </c>
      <c r="E13" s="3">
        <f t="shared" si="1"/>
        <v>23426.400000000001</v>
      </c>
      <c r="F13" s="3">
        <f>1880+7426.89</f>
        <v>9306.89</v>
      </c>
      <c r="G13" s="3">
        <v>14119.51</v>
      </c>
      <c r="H13" s="6"/>
      <c r="I13" s="6"/>
      <c r="J13" s="6"/>
      <c r="K13" s="6"/>
      <c r="L13" s="6"/>
      <c r="M13" s="6"/>
      <c r="N13" s="6"/>
      <c r="O13" s="6"/>
      <c r="P13" s="5"/>
      <c r="Q13" s="5"/>
      <c r="R13" s="5"/>
      <c r="S13" s="5"/>
      <c r="T13" s="5">
        <f t="shared" si="2"/>
        <v>0</v>
      </c>
      <c r="U13" s="5">
        <f t="shared" si="2"/>
        <v>0</v>
      </c>
    </row>
    <row r="14" spans="1:21" ht="32.25" customHeight="1" x14ac:dyDescent="0.25">
      <c r="A14" s="5"/>
      <c r="B14" s="5"/>
      <c r="C14" s="5">
        <v>2019</v>
      </c>
      <c r="D14" s="9">
        <v>3</v>
      </c>
      <c r="E14" s="3">
        <f t="shared" si="1"/>
        <v>28407.98</v>
      </c>
      <c r="F14" s="3">
        <f>1575+8734.07</f>
        <v>10309.07</v>
      </c>
      <c r="G14" s="3">
        <v>18098.91</v>
      </c>
      <c r="H14" s="6"/>
      <c r="I14" s="6"/>
      <c r="J14" s="6"/>
      <c r="K14" s="6"/>
      <c r="L14" s="6"/>
      <c r="M14" s="6"/>
      <c r="N14" s="6"/>
      <c r="O14" s="6"/>
      <c r="P14" s="5"/>
      <c r="Q14" s="5"/>
      <c r="R14" s="5"/>
      <c r="S14" s="5"/>
      <c r="T14" s="5">
        <f t="shared" si="2"/>
        <v>0</v>
      </c>
      <c r="U14" s="5">
        <f t="shared" si="2"/>
        <v>0</v>
      </c>
    </row>
    <row r="15" spans="1:21" ht="32.25" customHeight="1" x14ac:dyDescent="0.25">
      <c r="A15" s="5"/>
      <c r="B15" s="5"/>
      <c r="C15" s="5">
        <v>2020</v>
      </c>
      <c r="D15" s="9">
        <v>3</v>
      </c>
      <c r="E15" s="3">
        <f t="shared" si="1"/>
        <v>24230.129999999997</v>
      </c>
      <c r="F15" s="3">
        <f>1588+8443.64</f>
        <v>10031.64</v>
      </c>
      <c r="G15" s="3">
        <v>14198.49</v>
      </c>
      <c r="H15" s="6"/>
      <c r="I15" s="6"/>
      <c r="J15" s="6"/>
      <c r="K15" s="6"/>
      <c r="L15" s="6"/>
      <c r="M15" s="6"/>
      <c r="N15" s="6"/>
      <c r="O15" s="6"/>
      <c r="P15" s="5"/>
      <c r="Q15" s="5"/>
      <c r="R15" s="5"/>
      <c r="S15" s="5"/>
      <c r="T15" s="5">
        <f t="shared" si="2"/>
        <v>0</v>
      </c>
      <c r="U15" s="5">
        <f t="shared" si="2"/>
        <v>0</v>
      </c>
    </row>
    <row r="16" spans="1:21" ht="32.25" customHeight="1" x14ac:dyDescent="0.25">
      <c r="A16" s="5"/>
      <c r="B16" s="5"/>
      <c r="C16" s="5">
        <v>2021</v>
      </c>
      <c r="D16" s="9">
        <v>3</v>
      </c>
      <c r="E16" s="3">
        <f t="shared" si="1"/>
        <v>34378.94</v>
      </c>
      <c r="F16" s="3">
        <f>3866+10242.65</f>
        <v>14108.65</v>
      </c>
      <c r="G16" s="3">
        <v>20270.29</v>
      </c>
      <c r="H16" s="6"/>
      <c r="I16" s="6"/>
      <c r="J16" s="6"/>
      <c r="K16" s="6"/>
      <c r="L16" s="6"/>
      <c r="M16" s="6"/>
      <c r="N16" s="6"/>
      <c r="O16" s="6"/>
      <c r="P16" s="5"/>
      <c r="Q16" s="5"/>
      <c r="R16" s="5"/>
      <c r="S16" s="5"/>
      <c r="T16" s="5">
        <f t="shared" si="2"/>
        <v>0</v>
      </c>
      <c r="U16" s="5">
        <f t="shared" si="2"/>
        <v>0</v>
      </c>
    </row>
    <row r="17" spans="1:21" ht="32.25" customHeight="1" x14ac:dyDescent="0.25">
      <c r="A17" s="5"/>
      <c r="B17" s="5"/>
      <c r="C17" s="5">
        <v>2022</v>
      </c>
      <c r="D17" s="9">
        <v>4</v>
      </c>
      <c r="E17" s="3">
        <f t="shared" si="1"/>
        <v>33085.42</v>
      </c>
      <c r="F17" s="3">
        <f>2421+9380.75</f>
        <v>11801.75</v>
      </c>
      <c r="G17" s="3">
        <v>21283.67</v>
      </c>
      <c r="H17" s="6"/>
      <c r="I17" s="6"/>
      <c r="J17" s="6"/>
      <c r="K17" s="6"/>
      <c r="L17" s="6"/>
      <c r="M17" s="6"/>
      <c r="N17" s="6"/>
      <c r="O17" s="6"/>
      <c r="P17" s="5"/>
      <c r="Q17" s="5"/>
      <c r="R17" s="5"/>
      <c r="S17" s="5"/>
      <c r="T17" s="5">
        <f t="shared" si="2"/>
        <v>0</v>
      </c>
      <c r="U17" s="5">
        <f t="shared" si="2"/>
        <v>0</v>
      </c>
    </row>
    <row r="18" spans="1:21" ht="32.25" customHeight="1" x14ac:dyDescent="0.25">
      <c r="A18" s="5"/>
      <c r="B18" s="5"/>
      <c r="C18" s="5">
        <v>2023</v>
      </c>
      <c r="D18" s="9">
        <v>5</v>
      </c>
      <c r="E18" s="3">
        <f t="shared" si="1"/>
        <v>26372.15</v>
      </c>
      <c r="F18" s="3">
        <f>1679+12996.71</f>
        <v>14675.71</v>
      </c>
      <c r="G18" s="3">
        <v>11696.44</v>
      </c>
      <c r="H18" s="8">
        <v>1</v>
      </c>
      <c r="I18" s="8">
        <v>65400</v>
      </c>
      <c r="J18" s="7"/>
      <c r="K18" s="6"/>
      <c r="L18" s="6"/>
      <c r="M18" s="6"/>
      <c r="N18" s="6"/>
      <c r="O18" s="6"/>
      <c r="P18" s="5"/>
      <c r="Q18" s="5"/>
      <c r="R18" s="5"/>
      <c r="S18" s="5"/>
      <c r="T18" s="5">
        <f t="shared" si="2"/>
        <v>1</v>
      </c>
      <c r="U18" s="5">
        <f t="shared" si="2"/>
        <v>65400</v>
      </c>
    </row>
    <row r="19" spans="1:21" ht="38.25" customHeight="1" x14ac:dyDescent="0.25">
      <c r="A19" s="10" t="s">
        <v>11</v>
      </c>
      <c r="B19" s="11"/>
      <c r="C19" s="12"/>
      <c r="D19" s="5" t="s">
        <v>25</v>
      </c>
      <c r="E19" s="3">
        <f>SUM(E8:E18)</f>
        <v>247445.55999999997</v>
      </c>
      <c r="F19" s="3">
        <f t="shared" ref="F19:G19" si="3">SUM(F8:F18)</f>
        <v>96193.609999999986</v>
      </c>
      <c r="G19" s="3">
        <f t="shared" si="3"/>
        <v>151251.95000000001</v>
      </c>
      <c r="H19" s="5"/>
      <c r="I19" s="5">
        <f>SUM(I10:I18)</f>
        <v>65400</v>
      </c>
      <c r="J19" s="5"/>
      <c r="K19" s="5">
        <f>SUM(K10:K18)</f>
        <v>0</v>
      </c>
      <c r="L19" s="5"/>
      <c r="M19" s="5"/>
      <c r="N19" s="5"/>
      <c r="O19" s="5"/>
      <c r="P19" s="5"/>
      <c r="Q19" s="5"/>
      <c r="R19" s="5"/>
      <c r="S19" s="5"/>
      <c r="T19" s="5" t="s">
        <v>25</v>
      </c>
      <c r="U19" s="5">
        <f>SUM(U10:U18)</f>
        <v>65400</v>
      </c>
    </row>
  </sheetData>
  <mergeCells count="18">
    <mergeCell ref="A1:S1"/>
    <mergeCell ref="A3:S3"/>
    <mergeCell ref="A5:A7"/>
    <mergeCell ref="B5:B7"/>
    <mergeCell ref="C5:C7"/>
    <mergeCell ref="D5:D7"/>
    <mergeCell ref="E5:E7"/>
    <mergeCell ref="F5:F7"/>
    <mergeCell ref="G5:G7"/>
    <mergeCell ref="H5:U5"/>
    <mergeCell ref="T6:U6"/>
    <mergeCell ref="P6:Q6"/>
    <mergeCell ref="R6:S6"/>
    <mergeCell ref="A19:C19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16"/>
  <sheetViews>
    <sheetView zoomScale="70" zoomScaleNormal="70" workbookViewId="0">
      <selection activeCell="E2" sqref="E2:E4"/>
    </sheetView>
  </sheetViews>
  <sheetFormatPr defaultColWidth="8.85546875" defaultRowHeight="15" x14ac:dyDescent="0.25"/>
  <cols>
    <col min="1" max="1" width="19.42578125" style="2" customWidth="1"/>
    <col min="2" max="2" width="45" style="2" customWidth="1"/>
    <col min="3" max="4" width="19.5703125" style="2" customWidth="1"/>
    <col min="5" max="5" width="26.5703125" style="2" customWidth="1"/>
    <col min="6" max="16384" width="8.85546875" style="2"/>
  </cols>
  <sheetData>
    <row r="2" spans="1:5" ht="33" customHeight="1" x14ac:dyDescent="0.25">
      <c r="A2" s="13" t="s">
        <v>12</v>
      </c>
      <c r="B2" s="13" t="s">
        <v>18</v>
      </c>
      <c r="C2" s="13" t="s">
        <v>10</v>
      </c>
      <c r="D2" s="15" t="s">
        <v>19</v>
      </c>
      <c r="E2" s="13" t="s">
        <v>20</v>
      </c>
    </row>
    <row r="3" spans="1:5" ht="33" customHeight="1" x14ac:dyDescent="0.25">
      <c r="A3" s="13"/>
      <c r="B3" s="13"/>
      <c r="C3" s="13"/>
      <c r="D3" s="16"/>
      <c r="E3" s="13"/>
    </row>
    <row r="4" spans="1:5" ht="47.25" customHeight="1" x14ac:dyDescent="0.25">
      <c r="A4" s="13"/>
      <c r="B4" s="13"/>
      <c r="C4" s="13"/>
      <c r="D4" s="17"/>
      <c r="E4" s="13"/>
    </row>
    <row r="5" spans="1:5" ht="58.5" customHeight="1" x14ac:dyDescent="0.25">
      <c r="A5" s="4" t="s">
        <v>22</v>
      </c>
      <c r="B5" s="4" t="s">
        <v>23</v>
      </c>
      <c r="C5" s="1">
        <v>2013</v>
      </c>
      <c r="D5" s="1">
        <v>2420</v>
      </c>
      <c r="E5" s="1">
        <v>68084.47</v>
      </c>
    </row>
    <row r="6" spans="1:5" ht="42.75" customHeight="1" x14ac:dyDescent="0.25">
      <c r="A6" s="1"/>
      <c r="B6" s="1"/>
      <c r="C6" s="1">
        <v>2014</v>
      </c>
      <c r="D6" s="1">
        <v>1664</v>
      </c>
      <c r="E6" s="1">
        <v>105864.53</v>
      </c>
    </row>
    <row r="7" spans="1:5" ht="42.75" customHeight="1" x14ac:dyDescent="0.25">
      <c r="A7" s="1"/>
      <c r="B7" s="1"/>
      <c r="C7" s="1">
        <v>2015</v>
      </c>
      <c r="D7" s="3">
        <v>1010.24</v>
      </c>
      <c r="E7" s="3">
        <v>103681.81</v>
      </c>
    </row>
    <row r="8" spans="1:5" ht="42.75" customHeight="1" x14ac:dyDescent="0.25">
      <c r="A8" s="1"/>
      <c r="B8" s="1"/>
      <c r="C8" s="1">
        <v>2016</v>
      </c>
      <c r="D8" s="3">
        <v>555.45000000000005</v>
      </c>
      <c r="E8" s="3">
        <v>135097.54999999999</v>
      </c>
    </row>
    <row r="9" spans="1:5" ht="42.75" customHeight="1" x14ac:dyDescent="0.25">
      <c r="A9" s="1"/>
      <c r="B9" s="1"/>
      <c r="C9" s="1">
        <v>2017</v>
      </c>
      <c r="D9" s="3">
        <v>1997.59</v>
      </c>
      <c r="E9" s="3">
        <f>5249.17+169888.96</f>
        <v>175138.13</v>
      </c>
    </row>
    <row r="10" spans="1:5" ht="42.75" customHeight="1" x14ac:dyDescent="0.25">
      <c r="A10" s="1"/>
      <c r="B10" s="1"/>
      <c r="C10" s="1">
        <v>2018</v>
      </c>
      <c r="D10" s="3">
        <v>2334.46</v>
      </c>
      <c r="E10" s="3">
        <f>5958.68+190291.79</f>
        <v>196250.47</v>
      </c>
    </row>
    <row r="11" spans="1:5" ht="42.75" customHeight="1" x14ac:dyDescent="0.25">
      <c r="A11" s="1"/>
      <c r="B11" s="1"/>
      <c r="C11" s="1">
        <v>2019</v>
      </c>
      <c r="D11" s="3">
        <v>15147.78</v>
      </c>
      <c r="E11" s="3">
        <f>45075.35+203532.56</f>
        <v>248607.91</v>
      </c>
    </row>
    <row r="12" spans="1:5" ht="42.75" customHeight="1" x14ac:dyDescent="0.25">
      <c r="A12" s="1"/>
      <c r="B12" s="1"/>
      <c r="C12" s="1">
        <v>2020</v>
      </c>
      <c r="D12" s="3">
        <v>139.69999999999999</v>
      </c>
      <c r="E12" s="3">
        <f>800+100184.98</f>
        <v>100984.98</v>
      </c>
    </row>
    <row r="13" spans="1:5" ht="42.75" customHeight="1" x14ac:dyDescent="0.25">
      <c r="A13" s="1"/>
      <c r="B13" s="1"/>
      <c r="C13" s="1">
        <v>2021</v>
      </c>
      <c r="D13" s="3">
        <v>102</v>
      </c>
      <c r="E13" s="3">
        <f>3409.08+36731.11</f>
        <v>40140.19</v>
      </c>
    </row>
    <row r="14" spans="1:5" ht="42.75" customHeight="1" x14ac:dyDescent="0.25">
      <c r="A14" s="1"/>
      <c r="B14" s="1"/>
      <c r="C14" s="1">
        <v>2022</v>
      </c>
      <c r="D14" s="3">
        <v>6206.98</v>
      </c>
      <c r="E14" s="3">
        <f>6842.74+285262.38</f>
        <v>292105.12</v>
      </c>
    </row>
    <row r="15" spans="1:5" ht="42.75" customHeight="1" x14ac:dyDescent="0.25">
      <c r="A15" s="1"/>
      <c r="B15" s="1"/>
      <c r="C15" s="1">
        <v>2023</v>
      </c>
      <c r="D15" s="3">
        <v>762.9</v>
      </c>
      <c r="E15" s="3">
        <f>1092+349167.73</f>
        <v>350259.73</v>
      </c>
    </row>
    <row r="16" spans="1:5" ht="42.75" customHeight="1" x14ac:dyDescent="0.25">
      <c r="A16" s="10" t="s">
        <v>11</v>
      </c>
      <c r="B16" s="11"/>
      <c r="C16" s="12"/>
      <c r="D16" s="1">
        <f>SUM(D5:D15)</f>
        <v>32341.100000000002</v>
      </c>
      <c r="E16" s="1">
        <f>SUM(E5:E15)</f>
        <v>1816214.8900000001</v>
      </c>
    </row>
  </sheetData>
  <mergeCells count="6">
    <mergeCell ref="E2:E4"/>
    <mergeCell ref="A16:C16"/>
    <mergeCell ref="A2:A4"/>
    <mergeCell ref="B2:B4"/>
    <mergeCell ref="C2:C4"/>
    <mergeCell ref="D2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ტრანსპორტი +</vt:lpstr>
      <vt:lpstr>წარმომადგენლობითი მივლინება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Nazilbe Group</dc:creator>
  <cp:lastModifiedBy>Lali Akhvlediani</cp:lastModifiedBy>
  <dcterms:created xsi:type="dcterms:W3CDTF">2015-06-05T18:17:20Z</dcterms:created>
  <dcterms:modified xsi:type="dcterms:W3CDTF">2023-08-18T10:44:17Z</dcterms:modified>
</cp:coreProperties>
</file>