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ttps://edocument.ge/AdjaraGov/webdav/YxZZAjwJEe64PQBQVqxn-o5052l0xBHmnhYAUFaUAEtkunRTQBER7rg-AFBWrGf6AA2/"/>
    </mc:Choice>
  </mc:AlternateContent>
  <xr:revisionPtr revIDLastSave="0" documentId="13_ncr:1_{E0948768-BD63-4715-82E5-89B67FEBA022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ტრანსპორტი" sheetId="1" r:id="rId1"/>
    <sheet name="მივლინება და წარმომადგენლობითი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R12" i="1"/>
  <c r="Q12" i="1"/>
  <c r="L12" i="1"/>
  <c r="H12" i="1"/>
  <c r="G12" i="1"/>
  <c r="L11" i="1"/>
  <c r="K11" i="1"/>
  <c r="H11" i="1"/>
  <c r="G11" i="1"/>
  <c r="H10" i="1"/>
  <c r="G10" i="1"/>
  <c r="H9" i="1"/>
  <c r="G9" i="1"/>
  <c r="Q9" i="1"/>
  <c r="H8" i="1"/>
  <c r="G8" i="1"/>
  <c r="E7" i="1"/>
  <c r="H7" i="1"/>
  <c r="G7" i="1"/>
  <c r="R7" i="1"/>
  <c r="Q7" i="1"/>
  <c r="L7" i="1"/>
  <c r="K7" i="1"/>
  <c r="D11" i="2"/>
  <c r="E11" i="2"/>
  <c r="G14" i="1" l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F8" i="1"/>
  <c r="F9" i="1"/>
  <c r="F10" i="1"/>
  <c r="F11" i="1"/>
  <c r="F12" i="1"/>
  <c r="F13" i="1"/>
  <c r="F7" i="1"/>
  <c r="V8" i="1"/>
  <c r="V9" i="1"/>
  <c r="V10" i="1"/>
  <c r="V11" i="1"/>
  <c r="V12" i="1"/>
  <c r="V13" i="1"/>
  <c r="V7" i="1"/>
  <c r="U8" i="1"/>
  <c r="U9" i="1"/>
  <c r="U10" i="1"/>
  <c r="U11" i="1"/>
  <c r="U12" i="1"/>
  <c r="U13" i="1"/>
  <c r="U7" i="1"/>
  <c r="V14" i="1" l="1"/>
  <c r="U14" i="1"/>
  <c r="F14" i="1"/>
</calcChain>
</file>

<file path=xl/sharedStrings.xml><?xml version="1.0" encoding="utf-8"?>
<sst xmlns="http://schemas.openxmlformats.org/spreadsheetml/2006/main" count="39" uniqueCount="27">
  <si>
    <t>სატრანსპორტო ხარჯები სულ</t>
  </si>
  <si>
    <t>მსუბუქი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</si>
  <si>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</si>
  <si>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</si>
  <si>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</si>
  <si>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</si>
  <si>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</si>
  <si>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</si>
  <si>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</si>
  <si>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</si>
  <si>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</si>
  <si>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</si>
  <si>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</si>
  <si>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</si>
  <si>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</si>
  <si>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N</t>
  </si>
  <si>
    <t>მივლინების ხარჯი</t>
  </si>
  <si>
    <t>წარმომადგენლობითი ხარჯი</t>
  </si>
  <si>
    <t>აჭარის ავტონომიური რესპუბლიკის ფინანსთა და ეკონომიკის სამინისტრო</t>
  </si>
  <si>
    <t>საავტომობილო გზების დეპარტამენტი</t>
  </si>
  <si>
    <t>მთავრობის/
სამინისტროს დასახელება</t>
  </si>
  <si>
    <t>სულ 2017-2023</t>
  </si>
  <si>
    <t>ავტოსატრანსპორტო საშუალებებზე გაწეული რემონტის, მოვლის ხარჯები</t>
  </si>
  <si>
    <t>ი ნ ფ ო რ მ ა ც ი ა
ავტოსატრანსპორტო საშუალებებზე/სპეცტექნიკაზე გაწეული ხარჯების თაობაზე
01.01.2017-18.07.2023</t>
  </si>
  <si>
    <t>ი ნ ფ ო რ მ ა ც ი ა
აჭარის ავტონომიური რესპუბლიკის ფინანსთა და ეკონომიკის სამინისტროს საქვეუწყებო დაწესებულება - საავტომობილო გზების დეპარტამენტის მიერ 2017 წლის 01 იანვრიდან 2023 წლის 18 ივლისის ჩათვლით პერიოდში გაწეული სამივლინებო და წარმომადგენლობითი ხარჯების თაობაზე</t>
  </si>
  <si>
    <t>ჯამი</t>
  </si>
  <si>
    <t>ჯიპი/პიკაპი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</si>
</sst>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right" vertical="center" wrapText="1"/>
    </xf>
    <xf numFmtId="1" fontId="1" fillId="0" borderId="7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10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right" vertical="center" wrapText="1"/>
    </xf>
    <xf numFmtId="1" fontId="1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4"/>
  <sheetViews>
    <sheetView showGridLines="0" tabSelected="1" zoomScale="70" zoomScaleNormal="70" workbookViewId="0">
      <selection activeCell="H10" sqref="H10"/>
    </sheetView>
  </sheetViews>
  <sheetFormatPr defaultColWidth="8.85546875" defaultRowHeight="18" x14ac:dyDescent="0.25"/>
  <cols>
    <col min="1" max="1" width="3.7109375" style="1" customWidth="1"/>
    <col min="2" max="2" width="18.7109375" style="1" customWidth="1"/>
    <col min="3" max="3" width="31.140625" style="1" customWidth="1"/>
    <col min="4" max="4" width="12.28515625" style="1" customWidth="1"/>
    <col min="5" max="5" width="19.5703125" style="1" customWidth="1"/>
    <col min="6" max="6" width="19.42578125" style="1" customWidth="1"/>
    <col min="7" max="7" width="24.85546875" style="1" customWidth="1"/>
    <col min="8" max="8" width="26.140625" style="1" customWidth="1"/>
    <col min="9" max="9" width="15.28515625" style="1" customWidth="1"/>
    <col min="10" max="10" width="17.140625" style="1" customWidth="1"/>
    <col min="11" max="11" width="14.85546875" style="1" customWidth="1"/>
    <col min="12" max="12" width="17.5703125" style="1" customWidth="1"/>
    <col min="13" max="13" width="14.85546875" style="1" customWidth="1"/>
    <col min="14" max="14" width="17.5703125" style="1" customWidth="1"/>
    <col min="15" max="15" width="15" style="1" customWidth="1"/>
    <col min="16" max="16" width="17" style="1" customWidth="1"/>
    <col min="17" max="17" width="14.85546875" style="1" customWidth="1"/>
    <col min="18" max="18" width="17" style="1" customWidth="1"/>
    <col min="19" max="19" width="14" style="1" customWidth="1"/>
    <col min="20" max="20" width="15.7109375" style="1" customWidth="1"/>
    <col min="21" max="21" width="14.5703125" style="1" customWidth="1"/>
    <col min="22" max="22" width="15.85546875" style="1" customWidth="1"/>
    <col min="23" max="16384" width="8.85546875" style="1"/>
  </cols>
  <sheetData>
    <row r="1" spans="2:22" ht="30" customHeight="1" x14ac:dyDescent="0.25"/>
    <row r="2" spans="2:22" ht="107.25" customHeight="1" x14ac:dyDescent="0.25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2:22" ht="30" customHeight="1" thickBot="1" x14ac:dyDescent="0.3"/>
    <row r="4" spans="2:22" ht="50.1" customHeight="1" x14ac:dyDescent="0.25">
      <c r="B4" s="35" t="s">
        <v>20</v>
      </c>
      <c r="C4" s="31" t="s">
        <v>14</v>
      </c>
      <c r="D4" s="33" t="s">
        <v>9</v>
      </c>
      <c r="E4" s="29" t="s">
        <v>11</v>
      </c>
      <c r="F4" s="35" t="s">
        <v>0</v>
      </c>
      <c r="G4" s="31" t="s">
        <v>22</v>
      </c>
      <c r="H4" s="33" t="s">
        <v>13</v>
      </c>
      <c r="I4" s="38" t="s">
        <v>12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3"/>
    </row>
    <row r="5" spans="2:22" ht="50.1" customHeight="1" x14ac:dyDescent="0.25">
      <c r="B5" s="36"/>
      <c r="C5" s="32"/>
      <c r="D5" s="34"/>
      <c r="E5" s="30"/>
      <c r="F5" s="36"/>
      <c r="G5" s="32"/>
      <c r="H5" s="34"/>
      <c r="I5" s="37" t="s">
        <v>1</v>
      </c>
      <c r="J5" s="32"/>
      <c r="K5" s="32" t="s">
        <v>26</v>
      </c>
      <c r="L5" s="32"/>
      <c r="M5" s="32" t="s">
        <v>2</v>
      </c>
      <c r="N5" s="32"/>
      <c r="O5" s="32" t="s">
        <v>8</v>
      </c>
      <c r="P5" s="32"/>
      <c r="Q5" s="32" t="s">
        <v>3</v>
      </c>
      <c r="R5" s="32"/>
      <c r="S5" s="32" t="s">
        <v>4</v>
      </c>
      <c r="T5" s="32"/>
      <c r="U5" s="32" t="s">
        <v>21</v>
      </c>
      <c r="V5" s="34"/>
    </row>
    <row r="6" spans="2:22" ht="50.1" customHeight="1" x14ac:dyDescent="0.25">
      <c r="B6" s="36"/>
      <c r="C6" s="32"/>
      <c r="D6" s="34"/>
      <c r="E6" s="30"/>
      <c r="F6" s="36"/>
      <c r="G6" s="32"/>
      <c r="H6" s="34"/>
      <c r="I6" s="4" t="s">
        <v>5</v>
      </c>
      <c r="J6" s="2" t="s">
        <v>6</v>
      </c>
      <c r="K6" s="2" t="s">
        <v>5</v>
      </c>
      <c r="L6" s="2" t="s">
        <v>7</v>
      </c>
      <c r="M6" s="2" t="s">
        <v>5</v>
      </c>
      <c r="N6" s="2" t="s">
        <v>6</v>
      </c>
      <c r="O6" s="2" t="s">
        <v>5</v>
      </c>
      <c r="P6" s="2" t="s">
        <v>6</v>
      </c>
      <c r="Q6" s="2" t="s">
        <v>5</v>
      </c>
      <c r="R6" s="2" t="s">
        <v>6</v>
      </c>
      <c r="S6" s="2" t="s">
        <v>5</v>
      </c>
      <c r="T6" s="2" t="s">
        <v>6</v>
      </c>
      <c r="U6" s="2" t="s">
        <v>5</v>
      </c>
      <c r="V6" s="3" t="s">
        <v>6</v>
      </c>
    </row>
    <row r="7" spans="2:22" ht="35.1" customHeight="1" x14ac:dyDescent="0.25">
      <c r="B7" s="36" t="s">
        <v>18</v>
      </c>
      <c r="C7" s="32" t="s">
        <v>19</v>
      </c>
      <c r="D7" s="3">
        <v>2017</v>
      </c>
      <c r="E7" s="19">
        <f>99+7</f>
        <v>106</v>
      </c>
      <c r="F7" s="20">
        <f>G7+H7</f>
        <v>2096292.65</v>
      </c>
      <c r="G7" s="21">
        <f>27955.93+831527.29</f>
        <v>859483.22000000009</v>
      </c>
      <c r="H7" s="22">
        <f>44725.41+1192084.02</f>
        <v>1236809.43</v>
      </c>
      <c r="I7" s="23">
        <v>0</v>
      </c>
      <c r="J7" s="21">
        <v>0</v>
      </c>
      <c r="K7" s="21">
        <f>1+5</f>
        <v>6</v>
      </c>
      <c r="L7" s="21">
        <f>73000+4500+246999</f>
        <v>324499</v>
      </c>
      <c r="M7" s="21">
        <v>0</v>
      </c>
      <c r="N7" s="21">
        <v>0</v>
      </c>
      <c r="O7" s="21">
        <v>4</v>
      </c>
      <c r="P7" s="21">
        <v>562500</v>
      </c>
      <c r="Q7" s="21">
        <f>2+2</f>
        <v>4</v>
      </c>
      <c r="R7" s="21">
        <f>205500+370000</f>
        <v>575500</v>
      </c>
      <c r="S7" s="21">
        <v>0</v>
      </c>
      <c r="T7" s="21">
        <v>0</v>
      </c>
      <c r="U7" s="21">
        <f>I7+K7+M7+O7+Q7+S7</f>
        <v>14</v>
      </c>
      <c r="V7" s="22">
        <f>J7+L7+N7+P7+R7+T7</f>
        <v>1462499</v>
      </c>
    </row>
    <row r="8" spans="2:22" ht="35.1" customHeight="1" x14ac:dyDescent="0.25">
      <c r="B8" s="36"/>
      <c r="C8" s="32"/>
      <c r="D8" s="3">
        <v>2018</v>
      </c>
      <c r="E8" s="19">
        <v>62</v>
      </c>
      <c r="F8" s="20">
        <f t="shared" ref="F8:F13" si="0">G8+H8</f>
        <v>2559753.5</v>
      </c>
      <c r="G8" s="21">
        <f>34953.42+1088989.39+46913.5</f>
        <v>1170856.3099999998</v>
      </c>
      <c r="H8" s="22">
        <f>52842.74+1336054.45</f>
        <v>1388897.19</v>
      </c>
      <c r="I8" s="23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3</v>
      </c>
      <c r="R8" s="21">
        <v>344800</v>
      </c>
      <c r="S8" s="21">
        <v>0</v>
      </c>
      <c r="T8" s="21">
        <v>0</v>
      </c>
      <c r="U8" s="21">
        <f t="shared" ref="U8:U13" si="1">I8+K8+M8+O8+Q8+S8</f>
        <v>3</v>
      </c>
      <c r="V8" s="22">
        <f t="shared" ref="V8:V13" si="2">J8+L8+N8+P8+R8+T8</f>
        <v>344800</v>
      </c>
    </row>
    <row r="9" spans="2:22" ht="35.1" customHeight="1" x14ac:dyDescent="0.25">
      <c r="B9" s="36"/>
      <c r="C9" s="32"/>
      <c r="D9" s="3">
        <v>2019</v>
      </c>
      <c r="E9" s="19">
        <v>66</v>
      </c>
      <c r="F9" s="20">
        <f t="shared" si="0"/>
        <v>2581321.1799999997</v>
      </c>
      <c r="G9" s="21">
        <f>62267.96+1170749.94</f>
        <v>1233017.8999999999</v>
      </c>
      <c r="H9" s="22">
        <f>54992.8+1293310.48</f>
        <v>1348303.28</v>
      </c>
      <c r="I9" s="23">
        <v>0</v>
      </c>
      <c r="J9" s="21">
        <v>0</v>
      </c>
      <c r="K9" s="21">
        <v>5</v>
      </c>
      <c r="L9" s="21">
        <v>257635</v>
      </c>
      <c r="M9" s="21">
        <v>0</v>
      </c>
      <c r="N9" s="21">
        <v>0</v>
      </c>
      <c r="O9" s="21">
        <v>1</v>
      </c>
      <c r="P9" s="21">
        <v>143800</v>
      </c>
      <c r="Q9" s="21">
        <f>1+1</f>
        <v>2</v>
      </c>
      <c r="R9" s="21">
        <v>513776</v>
      </c>
      <c r="S9" s="21">
        <v>0</v>
      </c>
      <c r="T9" s="21">
        <v>0</v>
      </c>
      <c r="U9" s="21">
        <f t="shared" si="1"/>
        <v>8</v>
      </c>
      <c r="V9" s="22">
        <f t="shared" si="2"/>
        <v>915211</v>
      </c>
    </row>
    <row r="10" spans="2:22" ht="35.1" customHeight="1" x14ac:dyDescent="0.25">
      <c r="B10" s="36"/>
      <c r="C10" s="32"/>
      <c r="D10" s="3">
        <v>2020</v>
      </c>
      <c r="E10" s="19">
        <v>72</v>
      </c>
      <c r="F10" s="20">
        <f t="shared" si="0"/>
        <v>2461675.1799999997</v>
      </c>
      <c r="G10" s="21">
        <f>12258.13+1238995.24</f>
        <v>1251253.3699999999</v>
      </c>
      <c r="H10" s="22">
        <f>38365.53+1172056.28</f>
        <v>1210421.81</v>
      </c>
      <c r="I10" s="23">
        <v>0</v>
      </c>
      <c r="J10" s="21">
        <v>0</v>
      </c>
      <c r="K10" s="23">
        <v>0</v>
      </c>
      <c r="L10" s="21">
        <v>0</v>
      </c>
      <c r="M10" s="23">
        <v>0</v>
      </c>
      <c r="N10" s="21">
        <v>0</v>
      </c>
      <c r="O10" s="23">
        <v>0</v>
      </c>
      <c r="P10" s="21">
        <v>0</v>
      </c>
      <c r="Q10" s="21">
        <v>2</v>
      </c>
      <c r="R10" s="21">
        <v>405000</v>
      </c>
      <c r="S10" s="23">
        <v>0</v>
      </c>
      <c r="T10" s="21">
        <v>0</v>
      </c>
      <c r="U10" s="21">
        <f t="shared" si="1"/>
        <v>2</v>
      </c>
      <c r="V10" s="22">
        <f t="shared" si="2"/>
        <v>405000</v>
      </c>
    </row>
    <row r="11" spans="2:22" ht="35.1" customHeight="1" x14ac:dyDescent="0.25">
      <c r="B11" s="36"/>
      <c r="C11" s="32"/>
      <c r="D11" s="3">
        <v>2021</v>
      </c>
      <c r="E11" s="19">
        <v>124</v>
      </c>
      <c r="F11" s="20">
        <f t="shared" si="0"/>
        <v>2904106.86</v>
      </c>
      <c r="G11" s="21">
        <f>14321.4+1398339.96</f>
        <v>1412661.3599999999</v>
      </c>
      <c r="H11" s="22">
        <f>42210.58+1449234.92</f>
        <v>1491445.5</v>
      </c>
      <c r="I11" s="23">
        <v>0</v>
      </c>
      <c r="J11" s="21">
        <v>0</v>
      </c>
      <c r="K11" s="21">
        <f>2+2</f>
        <v>4</v>
      </c>
      <c r="L11" s="21">
        <f>162760+138560</f>
        <v>301320</v>
      </c>
      <c r="M11" s="21">
        <v>0</v>
      </c>
      <c r="N11" s="21">
        <v>0</v>
      </c>
      <c r="O11" s="21">
        <v>2</v>
      </c>
      <c r="P11" s="21">
        <v>344400</v>
      </c>
      <c r="Q11" s="21">
        <v>0</v>
      </c>
      <c r="R11" s="21">
        <v>0</v>
      </c>
      <c r="S11" s="21">
        <v>0</v>
      </c>
      <c r="T11" s="21">
        <v>0</v>
      </c>
      <c r="U11" s="21">
        <f t="shared" si="1"/>
        <v>6</v>
      </c>
      <c r="V11" s="22">
        <f t="shared" si="2"/>
        <v>645720</v>
      </c>
    </row>
    <row r="12" spans="2:22" ht="35.1" customHeight="1" x14ac:dyDescent="0.25">
      <c r="B12" s="36"/>
      <c r="C12" s="32"/>
      <c r="D12" s="3">
        <v>2022</v>
      </c>
      <c r="E12" s="19">
        <v>139</v>
      </c>
      <c r="F12" s="20">
        <f t="shared" si="0"/>
        <v>4301191.62</v>
      </c>
      <c r="G12" s="21">
        <f>10234.08+1830889.39</f>
        <v>1841123.47</v>
      </c>
      <c r="H12" s="22">
        <f>64859.84+2395208.31</f>
        <v>2460068.15</v>
      </c>
      <c r="I12" s="23">
        <v>0</v>
      </c>
      <c r="J12" s="21">
        <v>0</v>
      </c>
      <c r="K12" s="21">
        <v>6</v>
      </c>
      <c r="L12" s="21">
        <f>320400+13500</f>
        <v>333900</v>
      </c>
      <c r="M12" s="23">
        <v>0</v>
      </c>
      <c r="N12" s="21">
        <v>0</v>
      </c>
      <c r="O12" s="23">
        <v>0</v>
      </c>
      <c r="P12" s="21">
        <v>0</v>
      </c>
      <c r="Q12" s="21">
        <f>5+5</f>
        <v>10</v>
      </c>
      <c r="R12" s="21">
        <f>1225000+1042530</f>
        <v>2267530</v>
      </c>
      <c r="S12" s="23">
        <v>0</v>
      </c>
      <c r="T12" s="21">
        <v>0</v>
      </c>
      <c r="U12" s="21">
        <f t="shared" si="1"/>
        <v>16</v>
      </c>
      <c r="V12" s="22">
        <f t="shared" si="2"/>
        <v>2601430</v>
      </c>
    </row>
    <row r="13" spans="2:22" ht="35.1" customHeight="1" x14ac:dyDescent="0.25">
      <c r="B13" s="36"/>
      <c r="C13" s="32"/>
      <c r="D13" s="3">
        <v>2023</v>
      </c>
      <c r="E13" s="19">
        <v>137</v>
      </c>
      <c r="F13" s="20">
        <f t="shared" si="0"/>
        <v>1645358.8599999999</v>
      </c>
      <c r="G13" s="21">
        <f>9968.22+629850.46</f>
        <v>639818.67999999993</v>
      </c>
      <c r="H13" s="22">
        <f>29355.13+976185.05</f>
        <v>1005540.18</v>
      </c>
      <c r="I13" s="23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f t="shared" si="1"/>
        <v>0</v>
      </c>
      <c r="V13" s="22">
        <f t="shared" si="2"/>
        <v>0</v>
      </c>
    </row>
    <row r="14" spans="2:22" ht="35.1" customHeight="1" thickBot="1" x14ac:dyDescent="0.3">
      <c r="B14" s="39" t="s">
        <v>10</v>
      </c>
      <c r="C14" s="40"/>
      <c r="D14" s="40"/>
      <c r="E14" s="41"/>
      <c r="F14" s="24">
        <f>SUM(F7:F13)</f>
        <v>18549699.849999998</v>
      </c>
      <c r="G14" s="25">
        <f t="shared" ref="G14:V14" si="3">SUM(G7:G13)</f>
        <v>8408214.3100000005</v>
      </c>
      <c r="H14" s="26">
        <f t="shared" si="3"/>
        <v>10141485.540000001</v>
      </c>
      <c r="I14" s="27">
        <f t="shared" si="3"/>
        <v>0</v>
      </c>
      <c r="J14" s="25">
        <f t="shared" si="3"/>
        <v>0</v>
      </c>
      <c r="K14" s="25">
        <f t="shared" si="3"/>
        <v>21</v>
      </c>
      <c r="L14" s="25">
        <f t="shared" si="3"/>
        <v>1217354</v>
      </c>
      <c r="M14" s="25">
        <f t="shared" si="3"/>
        <v>0</v>
      </c>
      <c r="N14" s="25">
        <f t="shared" si="3"/>
        <v>0</v>
      </c>
      <c r="O14" s="25">
        <f t="shared" si="3"/>
        <v>7</v>
      </c>
      <c r="P14" s="25">
        <f t="shared" si="3"/>
        <v>1050700</v>
      </c>
      <c r="Q14" s="25">
        <f t="shared" si="3"/>
        <v>21</v>
      </c>
      <c r="R14" s="25">
        <f t="shared" si="3"/>
        <v>4106606</v>
      </c>
      <c r="S14" s="25">
        <f t="shared" si="3"/>
        <v>0</v>
      </c>
      <c r="T14" s="25">
        <f t="shared" si="3"/>
        <v>0</v>
      </c>
      <c r="U14" s="25">
        <f t="shared" si="3"/>
        <v>49</v>
      </c>
      <c r="V14" s="26">
        <f t="shared" si="3"/>
        <v>6374660</v>
      </c>
    </row>
  </sheetData>
  <mergeCells count="19">
    <mergeCell ref="B7:B13"/>
    <mergeCell ref="C7:C13"/>
    <mergeCell ref="B14:E14"/>
    <mergeCell ref="B2:T2"/>
    <mergeCell ref="E4:E6"/>
    <mergeCell ref="G4:G6"/>
    <mergeCell ref="H4:H6"/>
    <mergeCell ref="B4:B6"/>
    <mergeCell ref="C4:C6"/>
    <mergeCell ref="F4:F6"/>
    <mergeCell ref="I5:J5"/>
    <mergeCell ref="K5:L5"/>
    <mergeCell ref="M5:N5"/>
    <mergeCell ref="Q5:R5"/>
    <mergeCell ref="I4:V4"/>
    <mergeCell ref="U5:V5"/>
    <mergeCell ref="S5:T5"/>
    <mergeCell ref="O5:P5"/>
    <mergeCell ref="D4:D6"/>
  </mergeCells>
  <pageMargins left="0.21" right="0.2" top="0.32" bottom="0.28999999999999998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D0E9-0445-4B95-A442-12494C7920CD}">
  <dimension ref="B2:E11"/>
  <sheetViews>
    <sheetView showGridLines="0" workbookViewId="0">
      <selection activeCell="G7" sqref="G7"/>
    </sheetView>
  </sheetViews>
  <sheetFormatPr defaultRowHeight="18" x14ac:dyDescent="0.25"/>
  <cols>
    <col min="1" max="1" width="3.140625" style="5" customWidth="1"/>
    <col min="2" max="2" width="9.140625" style="5"/>
    <col min="3" max="3" width="11.42578125" style="5" customWidth="1"/>
    <col min="4" max="5" width="35.7109375" style="5" customWidth="1"/>
    <col min="6" max="16384" width="9.140625" style="5"/>
  </cols>
  <sheetData>
    <row r="2" spans="2:5" ht="114.75" customHeight="1" thickBot="1" x14ac:dyDescent="0.3">
      <c r="B2" s="42" t="s">
        <v>24</v>
      </c>
      <c r="C2" s="43"/>
      <c r="D2" s="43"/>
      <c r="E2" s="43"/>
    </row>
    <row r="3" spans="2:5" ht="35.1" customHeight="1" x14ac:dyDescent="0.25">
      <c r="B3" s="16" t="s">
        <v>15</v>
      </c>
      <c r="C3" s="17" t="s">
        <v>9</v>
      </c>
      <c r="D3" s="17" t="s">
        <v>16</v>
      </c>
      <c r="E3" s="18" t="s">
        <v>17</v>
      </c>
    </row>
    <row r="4" spans="2:5" ht="35.1" customHeight="1" x14ac:dyDescent="0.25">
      <c r="B4" s="7">
        <v>1</v>
      </c>
      <c r="C4" s="6">
        <v>2017</v>
      </c>
      <c r="D4" s="11">
        <v>2382</v>
      </c>
      <c r="E4" s="12">
        <v>0</v>
      </c>
    </row>
    <row r="5" spans="2:5" ht="35.1" customHeight="1" x14ac:dyDescent="0.25">
      <c r="B5" s="7">
        <v>2</v>
      </c>
      <c r="C5" s="6">
        <v>2018</v>
      </c>
      <c r="D5" s="11">
        <v>556</v>
      </c>
      <c r="E5" s="12">
        <v>0</v>
      </c>
    </row>
    <row r="6" spans="2:5" ht="35.1" customHeight="1" x14ac:dyDescent="0.25">
      <c r="B6" s="7">
        <v>3</v>
      </c>
      <c r="C6" s="6">
        <v>2019</v>
      </c>
      <c r="D6" s="11">
        <v>2060</v>
      </c>
      <c r="E6" s="12">
        <v>0</v>
      </c>
    </row>
    <row r="7" spans="2:5" ht="35.1" customHeight="1" x14ac:dyDescent="0.25">
      <c r="B7" s="7">
        <v>4</v>
      </c>
      <c r="C7" s="6">
        <v>2020</v>
      </c>
      <c r="D7" s="11">
        <v>294</v>
      </c>
      <c r="E7" s="12">
        <v>0</v>
      </c>
    </row>
    <row r="8" spans="2:5" ht="35.1" customHeight="1" x14ac:dyDescent="0.25">
      <c r="B8" s="7">
        <v>5</v>
      </c>
      <c r="C8" s="6">
        <v>2021</v>
      </c>
      <c r="D8" s="11">
        <v>45</v>
      </c>
      <c r="E8" s="12">
        <v>0</v>
      </c>
    </row>
    <row r="9" spans="2:5" ht="35.1" customHeight="1" x14ac:dyDescent="0.25">
      <c r="B9" s="7">
        <v>6</v>
      </c>
      <c r="C9" s="6">
        <v>2022</v>
      </c>
      <c r="D9" s="11">
        <v>255</v>
      </c>
      <c r="E9" s="12">
        <v>0</v>
      </c>
    </row>
    <row r="10" spans="2:5" ht="35.1" customHeight="1" thickBot="1" x14ac:dyDescent="0.3">
      <c r="B10" s="8">
        <v>7</v>
      </c>
      <c r="C10" s="9">
        <v>2023</v>
      </c>
      <c r="D10" s="13">
        <v>400</v>
      </c>
      <c r="E10" s="14">
        <v>0</v>
      </c>
    </row>
    <row r="11" spans="2:5" s="10" customFormat="1" ht="35.1" customHeight="1" thickBot="1" x14ac:dyDescent="0.3">
      <c r="B11" s="44" t="s">
        <v>25</v>
      </c>
      <c r="C11" s="45"/>
      <c r="D11" s="15">
        <f>SUM(D4:D10)</f>
        <v>5992</v>
      </c>
      <c r="E11" s="15">
        <f>SUM(E4:E10)</f>
        <v>0</v>
      </c>
    </row>
  </sheetData>
  <mergeCells count="2">
    <mergeCell ref="B2:E2"/>
    <mergeCell ref="B11:C11"/>
  </mergeCells>
  <pageMargins left="0.27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 და წარმომადგენლობითი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Admin</cp:lastModifiedBy>
  <cp:lastPrinted>2023-08-15T11:53:42Z</cp:lastPrinted>
  <dcterms:created xsi:type="dcterms:W3CDTF">2015-06-05T18:17:20Z</dcterms:created>
  <dcterms:modified xsi:type="dcterms:W3CDTF">2023-08-21T12:01:36Z</dcterms:modified>
</cp:coreProperties>
</file>